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hnw365-my.sharepoint.com/personal/marc_goldoni_fhnw_ch/Documents/Desktop/"/>
    </mc:Choice>
  </mc:AlternateContent>
  <xr:revisionPtr revIDLastSave="0" documentId="8_{74076C1A-0000-44BF-A2D9-C6A937982130}" xr6:coauthVersionLast="47" xr6:coauthVersionMax="47" xr10:uidLastSave="{00000000-0000-0000-0000-000000000000}"/>
  <bookViews>
    <workbookView xWindow="23880" yWindow="-120" windowWidth="29040" windowHeight="15720" xr2:uid="{CA36DB68-A792-4187-87E6-9F29D16984BE}"/>
  </bookViews>
  <sheets>
    <sheet name="VZ_TZ" sheetId="1" r:id="rId1"/>
    <sheet name="PB" sheetId="2" r:id="rId2"/>
  </sheets>
  <definedNames>
    <definedName name="_xlnm.Print_Area" localSheetId="1">PB!$A$1:$F$32</definedName>
    <definedName name="_xlnm.Print_Area" localSheetId="0">VZ_TZ!$A$1:$F$29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27" i="2" l="1"/>
  <c r="C17" i="2"/>
  <c r="C25" i="2"/>
  <c r="C30" i="2" s="1"/>
  <c r="C23" i="2"/>
  <c r="E23" i="2"/>
  <c r="C12" i="1"/>
  <c r="C17" i="1" s="1"/>
  <c r="E31" i="2"/>
  <c r="C19" i="2"/>
  <c r="C14" i="2" s="1"/>
  <c r="C18" i="2"/>
  <c r="C16" i="2"/>
  <c r="C14" i="1"/>
  <c r="C13" i="1"/>
  <c r="C15" i="1"/>
  <c r="C20" i="1"/>
  <c r="E28" i="1"/>
  <c r="E25" i="2" l="1"/>
  <c r="E30" i="2" s="1"/>
  <c r="C10" i="1"/>
  <c r="C16" i="1" s="1"/>
  <c r="E27" i="1"/>
  <c r="C27" i="1"/>
  <c r="E22" i="1"/>
  <c r="E21" i="1" s="1"/>
  <c r="C22" i="1"/>
  <c r="E26" i="1" l="1"/>
  <c r="E24" i="1"/>
  <c r="C26" i="1"/>
  <c r="C27" i="2"/>
  <c r="C21" i="1"/>
  <c r="E20" i="1" s="1"/>
  <c r="C2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tc={38AA35B5-65B0-4E14-A391-85EE6911331A}</author>
  </authors>
  <commentList>
    <comment ref="C16" authorId="0" shapeId="0" xr:uid="{38AA35B5-65B0-4E14-A391-85EE6911331A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Kann man das auch rot halten, wenn die 6 Monate unterschritten werden? @Marc Goldoni </t>
      </text>
    </comment>
  </commentList>
</comments>
</file>

<file path=xl/sharedStrings.xml><?xml version="1.0" encoding="utf-8"?>
<sst xmlns="http://schemas.openxmlformats.org/spreadsheetml/2006/main" count="64" uniqueCount="39">
  <si>
    <t>Terminierung Kompetenzentwicklungsplanung VZ/TZ</t>
  </si>
  <si>
    <t>Startdatum Praxismodul</t>
  </si>
  <si>
    <t>Enddatum Praxismodul</t>
  </si>
  <si>
    <t>Pensum in der Praxis (ohne Studientage)</t>
  </si>
  <si>
    <t>Anzahl Wochenstunden bei 100%</t>
  </si>
  <si>
    <t>Ferienanspruch gemäss Arbeitsvertrag in Tagen</t>
  </si>
  <si>
    <t>Ferienanspruch in Stunden</t>
  </si>
  <si>
    <t>Laufzeit des Praxismoduls in Wochentagen</t>
  </si>
  <si>
    <t>Dauer Praxismodul in Arbeitstagen</t>
  </si>
  <si>
    <t xml:space="preserve">Wochenstunden </t>
  </si>
  <si>
    <t>Stunden je Arbeitstag</t>
  </si>
  <si>
    <t xml:space="preserve">Workload des Praxismoduls in Stunden </t>
  </si>
  <si>
    <t>Orientieren</t>
  </si>
  <si>
    <t>Teilnahme Einführung Praxisausbildung an der FHNW von Student:in und Praxisausbildner:in zwischen</t>
  </si>
  <si>
    <t>und</t>
  </si>
  <si>
    <t>Versand KEP (Entwurf Teil A) an Mentor:in zwischen</t>
  </si>
  <si>
    <t>Startgespräch zwischen</t>
  </si>
  <si>
    <t>Erproben</t>
  </si>
  <si>
    <t>Zeitraum Umsetzung KEP maximal zwischen</t>
  </si>
  <si>
    <t>Bilanzieren</t>
  </si>
  <si>
    <t>Versand KEP (Entwurf Teil C2) an Mentor:in  zwischen</t>
  </si>
  <si>
    <t>Bilanzierungsgespräch zwischen</t>
  </si>
  <si>
    <t>Einreichung Entwicklungs- und Leistungsbericht (Teil C2) per Switch Filesender an praxisausbildung.sozialearbeit@fhnw.ch
durch Praxisausbildner:in spätestens bis am</t>
  </si>
  <si>
    <t>Terminierung Kompetenzentwicklungsplanung PB</t>
  </si>
  <si>
    <t>Dauer des Praxismoduls in Monaten</t>
  </si>
  <si>
    <t>Einführung Praxisausbildung von Student:in und Praxisausbildner:in erfolgt nach separater Einladung im Zeitraum von</t>
  </si>
  <si>
    <t>bis</t>
  </si>
  <si>
    <t>Start Kompetenzentwicklungsphase</t>
  </si>
  <si>
    <t>Ende Kompetenzentwicklungsphase</t>
  </si>
  <si>
    <t>Startdatum KEP-Entlastung</t>
  </si>
  <si>
    <t>Enddatum KEP-Entlastung</t>
  </si>
  <si>
    <t>Dauer Kompetenzentwicklungsphase in Arbeitstagen</t>
  </si>
  <si>
    <t xml:space="preserve">Versand KEP (Entwurf Teil C2) an Mentor:in  </t>
  </si>
  <si>
    <t>spätestens zwei Wochen vor Bilanzierungsespräch</t>
  </si>
  <si>
    <t>spätestens zwei Wochen vor Startgespräch</t>
  </si>
  <si>
    <t>Stunden zu leisten 630h (13.5h für ASV + 616.5h Arbeit in der Praxisorganisation) für 21 ECTS</t>
  </si>
  <si>
    <t>Ferienanspruch gemäss Arbeitsvertrag in Tagen (in 3 Semester)</t>
  </si>
  <si>
    <t>Bitte füllen Sie die grauen Felder mit Ihren Angaben aus. Bei Fragen wenden Sie sich bitte an zuständige Modulleitung der Praxisausbildung.</t>
  </si>
  <si>
    <t>Bitte füllen Sie die grauen Felder mit Ihren Angaben aus. 
Bei Fragen wenden Sie sich bitte an zuständige Modulleitung der Praxisausbildung.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</si>
</sst>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2" borderId="0" xfId="0" applyFont="1" applyFill="1"/>
    <xf numFmtId="0" fontId="2" fillId="0" borderId="0" xfId="0" applyFont="1"/>
    <xf numFmtId="0" fontId="2" fillId="0" borderId="6" xfId="0" applyFont="1" applyBorder="1"/>
    <xf numFmtId="0" fontId="2" fillId="0" borderId="8" xfId="0" applyFont="1" applyBorder="1"/>
    <xf numFmtId="0" fontId="2" fillId="0" borderId="7" xfId="0" applyFont="1" applyBorder="1" applyAlignment="1">
      <alignment horizontal="center"/>
    </xf>
    <xf numFmtId="2" fontId="2" fillId="2" borderId="7" xfId="0" applyNumberFormat="1" applyFont="1" applyFill="1" applyBorder="1" applyAlignment="1">
      <alignment horizontal="center"/>
    </xf>
    <xf numFmtId="2" fontId="2" fillId="2" borderId="9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4" xfId="0" applyFont="1" applyFill="1" applyBorder="1"/>
    <xf numFmtId="14" fontId="1" fillId="3" borderId="5" xfId="0" applyNumberFormat="1" applyFont="1" applyFill="1" applyBorder="1" applyAlignment="1" applyProtection="1">
      <alignment horizontal="center"/>
      <protection locked="0"/>
    </xf>
    <xf numFmtId="0" fontId="1" fillId="3" borderId="6" xfId="0" applyFont="1" applyFill="1" applyBorder="1"/>
    <xf numFmtId="14" fontId="1" fillId="3" borderId="7" xfId="0" applyNumberFormat="1" applyFont="1" applyFill="1" applyBorder="1" applyAlignment="1" applyProtection="1">
      <alignment horizontal="center"/>
      <protection locked="0"/>
    </xf>
    <xf numFmtId="10" fontId="1" fillId="3" borderId="7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/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0" fontId="2" fillId="2" borderId="10" xfId="0" applyFont="1" applyFill="1" applyBorder="1"/>
    <xf numFmtId="0" fontId="2" fillId="0" borderId="11" xfId="0" applyFont="1" applyBorder="1"/>
    <xf numFmtId="0" fontId="2" fillId="2" borderId="11" xfId="0" applyFont="1" applyFill="1" applyBorder="1"/>
    <xf numFmtId="0" fontId="2" fillId="2" borderId="13" xfId="0" applyFont="1" applyFill="1" applyBorder="1"/>
    <xf numFmtId="0" fontId="2" fillId="2" borderId="14" xfId="0" applyFont="1" applyFill="1" applyBorder="1"/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/>
    <xf numFmtId="0" fontId="2" fillId="2" borderId="11" xfId="0" applyFont="1" applyFill="1" applyBorder="1" applyAlignment="1">
      <alignment vertical="center"/>
    </xf>
    <xf numFmtId="0" fontId="1" fillId="2" borderId="11" xfId="0" applyFont="1" applyFill="1" applyBorder="1"/>
    <xf numFmtId="0" fontId="2" fillId="2" borderId="6" xfId="0" applyFont="1" applyFill="1" applyBorder="1"/>
    <xf numFmtId="0" fontId="2" fillId="2" borderId="7" xfId="0" applyFont="1" applyFill="1" applyBorder="1" applyAlignment="1" applyProtection="1">
      <alignment horizontal="center"/>
      <protection locked="0"/>
    </xf>
    <xf numFmtId="1" fontId="2" fillId="0" borderId="7" xfId="0" applyNumberFormat="1" applyFont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1" fillId="3" borderId="7" xfId="0" applyFont="1" applyFill="1" applyBorder="1" applyAlignment="1" applyProtection="1">
      <alignment horizontal="center"/>
      <protection locked="0"/>
    </xf>
    <xf numFmtId="0" fontId="2" fillId="4" borderId="18" xfId="0" applyFont="1" applyFill="1" applyBorder="1" applyAlignment="1">
      <alignment vertical="center" wrapText="1"/>
    </xf>
    <xf numFmtId="14" fontId="2" fillId="4" borderId="20" xfId="0" applyNumberFormat="1" applyFont="1" applyFill="1" applyBorder="1" applyAlignment="1">
      <alignment horizontal="center" vertical="center" wrapText="1"/>
    </xf>
    <xf numFmtId="14" fontId="2" fillId="4" borderId="28" xfId="0" applyNumberFormat="1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vertical="center" wrapText="1"/>
    </xf>
    <xf numFmtId="14" fontId="2" fillId="4" borderId="19" xfId="0" applyNumberFormat="1" applyFont="1" applyFill="1" applyBorder="1" applyAlignment="1">
      <alignment horizontal="center" vertical="center" wrapText="1"/>
    </xf>
    <xf numFmtId="14" fontId="2" fillId="4" borderId="21" xfId="0" applyNumberFormat="1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vertical="center" wrapText="1"/>
    </xf>
    <xf numFmtId="14" fontId="2" fillId="4" borderId="14" xfId="0" applyNumberFormat="1" applyFont="1" applyFill="1" applyBorder="1" applyAlignment="1">
      <alignment horizontal="center" vertical="center" wrapText="1"/>
    </xf>
    <xf numFmtId="14" fontId="2" fillId="4" borderId="15" xfId="0" applyNumberFormat="1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vertical="center" wrapText="1"/>
    </xf>
    <xf numFmtId="14" fontId="2" fillId="5" borderId="20" xfId="0" applyNumberFormat="1" applyFont="1" applyFill="1" applyBorder="1" applyAlignment="1">
      <alignment horizontal="center" vertical="center" wrapText="1"/>
    </xf>
    <xf numFmtId="14" fontId="2" fillId="5" borderId="28" xfId="0" applyNumberFormat="1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vertical="center" wrapText="1"/>
    </xf>
    <xf numFmtId="14" fontId="2" fillId="6" borderId="19" xfId="0" applyNumberFormat="1" applyFont="1" applyFill="1" applyBorder="1" applyAlignment="1">
      <alignment horizontal="center" vertical="center" wrapText="1"/>
    </xf>
    <xf numFmtId="14" fontId="2" fillId="6" borderId="20" xfId="0" applyNumberFormat="1" applyFont="1" applyFill="1" applyBorder="1" applyAlignment="1">
      <alignment horizontal="center" vertical="center" wrapText="1"/>
    </xf>
    <xf numFmtId="14" fontId="2" fillId="6" borderId="21" xfId="0" applyNumberFormat="1" applyFont="1" applyFill="1" applyBorder="1" applyAlignment="1">
      <alignment horizontal="center" vertical="center" wrapText="1"/>
    </xf>
    <xf numFmtId="14" fontId="2" fillId="6" borderId="29" xfId="0" applyNumberFormat="1" applyFont="1" applyFill="1" applyBorder="1" applyAlignment="1">
      <alignment horizontal="center" vertical="center" wrapText="1"/>
    </xf>
    <xf numFmtId="14" fontId="3" fillId="6" borderId="22" xfId="0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wrapText="1"/>
    </xf>
    <xf numFmtId="0" fontId="1" fillId="3" borderId="24" xfId="0" applyFont="1" applyFill="1" applyBorder="1"/>
    <xf numFmtId="14" fontId="1" fillId="3" borderId="27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/>
    <xf numFmtId="0" fontId="4" fillId="0" borderId="5" xfId="0" applyFont="1" applyBorder="1" applyAlignment="1">
      <alignment horizontal="center"/>
    </xf>
    <xf numFmtId="0" fontId="1" fillId="0" borderId="34" xfId="0" applyFont="1" applyBorder="1"/>
    <xf numFmtId="1" fontId="4" fillId="0" borderId="35" xfId="0" applyNumberFormat="1" applyFont="1" applyBorder="1" applyAlignment="1">
      <alignment horizontal="center"/>
    </xf>
    <xf numFmtId="17" fontId="2" fillId="4" borderId="20" xfId="0" applyNumberFormat="1" applyFont="1" applyFill="1" applyBorder="1" applyAlignment="1">
      <alignment horizontal="center" vertical="center" wrapText="1"/>
    </xf>
    <xf numFmtId="17" fontId="2" fillId="4" borderId="28" xfId="0" applyNumberFormat="1" applyFont="1" applyFill="1" applyBorder="1" applyAlignment="1">
      <alignment horizontal="center" vertical="center" wrapText="1"/>
    </xf>
    <xf numFmtId="17" fontId="2" fillId="6" borderId="19" xfId="0" applyNumberFormat="1" applyFont="1" applyFill="1" applyBorder="1" applyAlignment="1">
      <alignment horizontal="center" vertical="center" wrapText="1"/>
    </xf>
    <xf numFmtId="17" fontId="2" fillId="6" borderId="29" xfId="0" applyNumberFormat="1" applyFont="1" applyFill="1" applyBorder="1" applyAlignment="1">
      <alignment horizontal="center" vertical="center" wrapText="1"/>
    </xf>
    <xf numFmtId="17" fontId="2" fillId="4" borderId="14" xfId="0" applyNumberFormat="1" applyFont="1" applyFill="1" applyBorder="1" applyAlignment="1">
      <alignment horizontal="center" vertical="center" wrapText="1"/>
    </xf>
    <xf numFmtId="17" fontId="2" fillId="4" borderId="15" xfId="0" applyNumberFormat="1" applyFont="1" applyFill="1" applyBorder="1" applyAlignment="1">
      <alignment horizontal="center" vertical="center" wrapText="1"/>
    </xf>
    <xf numFmtId="17" fontId="2" fillId="5" borderId="20" xfId="0" applyNumberFormat="1" applyFont="1" applyFill="1" applyBorder="1" applyAlignment="1">
      <alignment horizontal="center" vertical="center" wrapText="1"/>
    </xf>
    <xf numFmtId="17" fontId="2" fillId="5" borderId="28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1" fillId="2" borderId="2" xfId="0" applyFont="1" applyFill="1" applyBorder="1"/>
    <xf numFmtId="0" fontId="2" fillId="0" borderId="6" xfId="0" applyFont="1" applyBorder="1" applyAlignment="1">
      <alignment wrapText="1"/>
    </xf>
    <xf numFmtId="0" fontId="3" fillId="6" borderId="25" xfId="0" applyFont="1" applyFill="1" applyBorder="1" applyAlignment="1">
      <alignment vertical="center" wrapText="1"/>
    </xf>
    <xf numFmtId="0" fontId="2" fillId="6" borderId="23" xfId="0" applyFont="1" applyFill="1" applyBorder="1" applyAlignment="1">
      <alignment vertical="center" wrapText="1"/>
    </xf>
    <xf numFmtId="0" fontId="0" fillId="6" borderId="14" xfId="0" applyFill="1" applyBorder="1" applyAlignment="1">
      <alignment vertical="center" wrapText="1"/>
    </xf>
    <xf numFmtId="0" fontId="1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/>
    </xf>
    <xf numFmtId="0" fontId="1" fillId="4" borderId="31" xfId="0" applyFont="1" applyFill="1" applyBorder="1"/>
    <xf numFmtId="0" fontId="2" fillId="4" borderId="32" xfId="0" applyFont="1" applyFill="1" applyBorder="1"/>
    <xf numFmtId="0" fontId="2" fillId="4" borderId="30" xfId="0" applyFont="1" applyFill="1" applyBorder="1"/>
    <xf numFmtId="0" fontId="2" fillId="4" borderId="33" xfId="0" applyFont="1" applyFill="1" applyBorder="1"/>
    <xf numFmtId="0" fontId="1" fillId="5" borderId="24" xfId="0" applyFont="1" applyFill="1" applyBorder="1"/>
    <xf numFmtId="0" fontId="2" fillId="5" borderId="26" xfId="0" applyFont="1" applyFill="1" applyBorder="1"/>
    <xf numFmtId="0" fontId="2" fillId="5" borderId="16" xfId="0" applyFont="1" applyFill="1" applyBorder="1"/>
    <xf numFmtId="0" fontId="2" fillId="5" borderId="27" xfId="0" applyFont="1" applyFill="1" applyBorder="1"/>
    <xf numFmtId="0" fontId="1" fillId="6" borderId="4" xfId="0" applyFont="1" applyFill="1" applyBorder="1"/>
    <xf numFmtId="0" fontId="2" fillId="6" borderId="12" xfId="0" applyFont="1" applyFill="1" applyBorder="1"/>
    <xf numFmtId="0" fontId="2" fillId="6" borderId="30" xfId="0" applyFont="1" applyFill="1" applyBorder="1"/>
    <xf numFmtId="0" fontId="2" fillId="6" borderId="5" xfId="0" applyFont="1" applyFill="1" applyBorder="1"/>
    <xf numFmtId="14" fontId="2" fillId="4" borderId="19" xfId="0" applyNumberFormat="1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14" fontId="2" fillId="6" borderId="19" xfId="0" applyNumberFormat="1" applyFont="1" applyFill="1" applyBorder="1" applyAlignment="1">
      <alignment horizontal="center" vertical="center" wrapText="1"/>
    </xf>
  </cellXfs>
  <cellStyles count="1">
    <cellStyle name="Standard" xfId="0" builtinId="0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99"/>
      <color rgb="FFFFCC99"/>
      <color rgb="FFFFFFCC"/>
      <color rgb="FFCCECFF"/>
      <color rgb="FF99CCFF"/>
      <color rgb="FFCCCCFF"/>
      <color rgb="FFE7F0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rc Goldoni" id="{97D6A811-943D-4098-8ACF-449B42A84F66}" userId="marc.goldoni@fhnw.ch" providerId="PeoplePicker"/>
  <person displayName="Fabienne Friedli" id="{0C6F141C-2A3E-4ABC-824F-B5481BCEB75B}" userId="S::fabienne.friedli@fhnw.ch::fc3c1160-e075-4c02-85f2-8d11c6b70d3a" providerId="AD"/>
</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6" dT="2026-06-18T08:30:13.55" personId="{0C6F141C-2A3E-4ABC-824F-B5481BCEB75B}" id="{38AA35B5-65B0-4E14-A391-85EE6911331A}" done="1">
    <text xml:space="preserve">Kann man das auch rot halten, wenn die 6 Monate unterschritten werden? @Marc Goldoni </text>
    <mentions>
      <mention mentionpersonId="{97D6A811-943D-4098-8ACF-449B42A84F66}" mentionId="{C3830079-F566-4F74-938C-F78DDF44EA4C}" startIndex="71" length="13"/>
    </mentions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E0630-EFAA-4824-84C1-D5B7DE079818}">
  <sheetPr>
    <pageSetUpPr fitToPage="1"/>
  </sheetPr>
  <dimension ref="A1:F29"/>
  <sheetViews>
    <sheetView tabSelected="1" zoomScaleNormal="100" workbookViewId="0">
      <selection activeCell="I15" sqref="I15"/>
    </sheetView>
  </sheetViews>
  <sheetFormatPr baseColWidth="10" defaultColWidth="11.42578125" defaultRowHeight="12.75" x14ac:dyDescent="0.2"/>
  <cols>
    <col min="1" max="1" width="2.7109375" style="1" customWidth="1"/>
    <col min="2" max="2" width="67.85546875" style="1" customWidth="1"/>
    <col min="3" max="3" width="10.42578125" style="8" bestFit="1" customWidth="1"/>
    <col min="4" max="4" width="5.28515625" style="8" customWidth="1"/>
    <col min="5" max="5" width="10.5703125" style="1" bestFit="1" customWidth="1"/>
    <col min="6" max="6" width="2.28515625" style="1" customWidth="1"/>
    <col min="7" max="8" width="10.140625" style="1" bestFit="1" customWidth="1"/>
    <col min="9" max="9" width="11.42578125" style="1" bestFit="1" customWidth="1"/>
    <col min="10" max="11" width="10.140625" style="1" bestFit="1" customWidth="1"/>
    <col min="12" max="16384" width="11.42578125" style="1"/>
  </cols>
  <sheetData>
    <row r="1" spans="1:6" x14ac:dyDescent="0.2">
      <c r="A1" s="15"/>
      <c r="B1" s="16"/>
      <c r="C1" s="17"/>
      <c r="D1" s="17"/>
      <c r="E1" s="16"/>
      <c r="F1" s="18"/>
    </row>
    <row r="2" spans="1:6" x14ac:dyDescent="0.2">
      <c r="A2" s="19"/>
      <c r="B2" s="72" t="s">
        <v>0</v>
      </c>
      <c r="C2" s="72"/>
      <c r="D2" s="72"/>
      <c r="E2" s="72"/>
      <c r="F2" s="27"/>
    </row>
    <row r="3" spans="1:6" ht="27" customHeight="1" x14ac:dyDescent="0.2">
      <c r="A3" s="19"/>
      <c r="B3" s="73" t="s">
        <v>38</v>
      </c>
      <c r="C3" s="74"/>
      <c r="D3" s="74"/>
      <c r="E3" s="74"/>
      <c r="F3" s="27"/>
    </row>
    <row r="4" spans="1:6" ht="13.5" thickBot="1" x14ac:dyDescent="0.25">
      <c r="A4" s="19"/>
      <c r="B4" s="2"/>
      <c r="F4" s="21"/>
    </row>
    <row r="5" spans="1:6" x14ac:dyDescent="0.2">
      <c r="A5" s="19"/>
      <c r="B5" s="9" t="s">
        <v>1</v>
      </c>
      <c r="C5" s="10">
        <v>46388</v>
      </c>
      <c r="D5" s="1"/>
      <c r="F5" s="26"/>
    </row>
    <row r="6" spans="1:6" x14ac:dyDescent="0.2">
      <c r="A6" s="19"/>
      <c r="B6" s="11" t="s">
        <v>2</v>
      </c>
      <c r="C6" s="12">
        <v>46568</v>
      </c>
      <c r="D6" s="1"/>
      <c r="F6" s="26"/>
    </row>
    <row r="7" spans="1:6" x14ac:dyDescent="0.2">
      <c r="A7" s="19"/>
      <c r="B7" s="11" t="s">
        <v>3</v>
      </c>
      <c r="C7" s="13">
        <v>0.42</v>
      </c>
      <c r="D7" s="1"/>
      <c r="F7" s="26"/>
    </row>
    <row r="8" spans="1:6" x14ac:dyDescent="0.2">
      <c r="A8" s="19"/>
      <c r="B8" s="11" t="s">
        <v>4</v>
      </c>
      <c r="C8" s="14">
        <v>70</v>
      </c>
      <c r="D8" s="1"/>
      <c r="F8" s="26"/>
    </row>
    <row r="9" spans="1:6" x14ac:dyDescent="0.2">
      <c r="A9" s="19"/>
      <c r="B9" s="11" t="s">
        <v>5</v>
      </c>
      <c r="C9" s="32">
        <v>25</v>
      </c>
      <c r="D9" s="1"/>
      <c r="F9" s="21"/>
    </row>
    <row r="10" spans="1:6" x14ac:dyDescent="0.2">
      <c r="A10" s="19"/>
      <c r="B10" s="28" t="s">
        <v>6</v>
      </c>
      <c r="C10" s="29">
        <f>C9*C15</f>
        <v>147</v>
      </c>
      <c r="D10" s="1"/>
      <c r="F10" s="21"/>
    </row>
    <row r="11" spans="1:6" ht="25.5" x14ac:dyDescent="0.2">
      <c r="A11" s="19"/>
      <c r="B11" s="68" t="s">
        <v>35</v>
      </c>
      <c r="C11" s="31">
        <v>616.5</v>
      </c>
      <c r="D11" s="1"/>
      <c r="F11" s="21"/>
    </row>
    <row r="12" spans="1:6" x14ac:dyDescent="0.2">
      <c r="A12" s="19"/>
      <c r="B12" s="3" t="s">
        <v>7</v>
      </c>
      <c r="C12" s="30">
        <f>(C6-C5)+1</f>
        <v>181</v>
      </c>
      <c r="D12" s="1"/>
      <c r="F12" s="21"/>
    </row>
    <row r="13" spans="1:6" x14ac:dyDescent="0.2">
      <c r="A13" s="19"/>
      <c r="B13" s="3" t="s">
        <v>8</v>
      </c>
      <c r="C13" s="5">
        <f>NETWORKDAYS.INTL(C5,C6)</f>
        <v>129</v>
      </c>
      <c r="D13" s="1"/>
      <c r="F13" s="21"/>
    </row>
    <row r="14" spans="1:6" x14ac:dyDescent="0.2">
      <c r="A14" s="19"/>
      <c r="B14" s="3" t="s">
        <v>9</v>
      </c>
      <c r="C14" s="6">
        <f>C8*C7</f>
        <v>29.4</v>
      </c>
      <c r="D14" s="1"/>
      <c r="F14" s="21"/>
    </row>
    <row r="15" spans="1:6" ht="13.5" thickBot="1" x14ac:dyDescent="0.25">
      <c r="A15" s="19"/>
      <c r="B15" s="4" t="s">
        <v>10</v>
      </c>
      <c r="C15" s="7">
        <f>C8*C7/5</f>
        <v>5.88</v>
      </c>
      <c r="D15" s="1"/>
      <c r="F15" s="21"/>
    </row>
    <row r="16" spans="1:6" x14ac:dyDescent="0.2">
      <c r="A16" s="19"/>
      <c r="B16" s="54" t="s">
        <v>11</v>
      </c>
      <c r="C16" s="55">
        <f>(C13*C15)-C10</f>
        <v>611.52</v>
      </c>
      <c r="D16" s="1"/>
      <c r="F16" s="21"/>
    </row>
    <row r="17" spans="1:6" ht="13.5" thickBot="1" x14ac:dyDescent="0.25">
      <c r="A17" s="19"/>
      <c r="B17" s="56" t="s">
        <v>24</v>
      </c>
      <c r="C17" s="57">
        <f>C12/30</f>
        <v>6.0333333333333332</v>
      </c>
      <c r="D17" s="1"/>
      <c r="F17" s="21"/>
    </row>
    <row r="18" spans="1:6" ht="13.5" thickBot="1" x14ac:dyDescent="0.25">
      <c r="A18" s="19"/>
      <c r="F18" s="20"/>
    </row>
    <row r="19" spans="1:6" x14ac:dyDescent="0.2">
      <c r="A19" s="19"/>
      <c r="B19" s="75" t="s">
        <v>12</v>
      </c>
      <c r="C19" s="76"/>
      <c r="D19" s="77"/>
      <c r="E19" s="78"/>
      <c r="F19" s="21"/>
    </row>
    <row r="20" spans="1:6" ht="35.65" customHeight="1" x14ac:dyDescent="0.2">
      <c r="A20" s="19"/>
      <c r="B20" s="33" t="s">
        <v>13</v>
      </c>
      <c r="C20" s="34">
        <f>C5</f>
        <v>46388</v>
      </c>
      <c r="D20" s="34" t="s">
        <v>14</v>
      </c>
      <c r="E20" s="35">
        <f>C21-2</f>
        <v>46417.25</v>
      </c>
      <c r="F20" s="21"/>
    </row>
    <row r="21" spans="1:6" x14ac:dyDescent="0.2">
      <c r="A21" s="19"/>
      <c r="B21" s="36" t="s">
        <v>15</v>
      </c>
      <c r="C21" s="37">
        <f>C22-14</f>
        <v>46419.25</v>
      </c>
      <c r="D21" s="37" t="s">
        <v>14</v>
      </c>
      <c r="E21" s="38">
        <f>E22-14</f>
        <v>46434.333333333336</v>
      </c>
      <c r="F21" s="21"/>
    </row>
    <row r="22" spans="1:6" ht="13.5" thickBot="1" x14ac:dyDescent="0.25">
      <c r="A22" s="19"/>
      <c r="B22" s="39" t="s">
        <v>16</v>
      </c>
      <c r="C22" s="40">
        <f>C5+(C12/4)</f>
        <v>46433.25</v>
      </c>
      <c r="D22" s="40" t="s">
        <v>14</v>
      </c>
      <c r="E22" s="41">
        <f>C5+(C12/3)</f>
        <v>46448.333333333336</v>
      </c>
      <c r="F22" s="21"/>
    </row>
    <row r="23" spans="1:6" x14ac:dyDescent="0.2">
      <c r="A23" s="19"/>
      <c r="B23" s="79" t="s">
        <v>17</v>
      </c>
      <c r="C23" s="80"/>
      <c r="D23" s="81"/>
      <c r="E23" s="82"/>
      <c r="F23" s="21"/>
    </row>
    <row r="24" spans="1:6" ht="22.15" customHeight="1" thickBot="1" x14ac:dyDescent="0.25">
      <c r="A24" s="19"/>
      <c r="B24" s="42" t="s">
        <v>18</v>
      </c>
      <c r="C24" s="43">
        <f>C22</f>
        <v>46433.25</v>
      </c>
      <c r="D24" s="43" t="s">
        <v>14</v>
      </c>
      <c r="E24" s="44">
        <f>E27</f>
        <v>46560.76</v>
      </c>
      <c r="F24" s="21"/>
    </row>
    <row r="25" spans="1:6" x14ac:dyDescent="0.2">
      <c r="A25" s="19"/>
      <c r="B25" s="83" t="s">
        <v>19</v>
      </c>
      <c r="C25" s="84"/>
      <c r="D25" s="85"/>
      <c r="E25" s="86"/>
      <c r="F25" s="21"/>
    </row>
    <row r="26" spans="1:6" x14ac:dyDescent="0.2">
      <c r="A26" s="19"/>
      <c r="B26" s="45" t="s">
        <v>20</v>
      </c>
      <c r="C26" s="46">
        <f>C27-14</f>
        <v>46517.8</v>
      </c>
      <c r="D26" s="47" t="s">
        <v>14</v>
      </c>
      <c r="E26" s="48">
        <f>E27-14</f>
        <v>46546.76</v>
      </c>
      <c r="F26" s="21"/>
    </row>
    <row r="27" spans="1:6" x14ac:dyDescent="0.2">
      <c r="A27" s="19"/>
      <c r="B27" s="45" t="s">
        <v>21</v>
      </c>
      <c r="C27" s="46">
        <f>C6-(C12/5)</f>
        <v>46531.8</v>
      </c>
      <c r="D27" s="46" t="s">
        <v>14</v>
      </c>
      <c r="E27" s="49">
        <f>C6-(C12/25)</f>
        <v>46560.76</v>
      </c>
      <c r="F27" s="21"/>
    </row>
    <row r="28" spans="1:6" ht="42.75" customHeight="1" thickBot="1" x14ac:dyDescent="0.25">
      <c r="A28" s="19"/>
      <c r="B28" s="69" t="s">
        <v>22</v>
      </c>
      <c r="C28" s="70"/>
      <c r="D28" s="71"/>
      <c r="E28" s="50">
        <f>C6+7</f>
        <v>46575</v>
      </c>
      <c r="F28" s="21"/>
    </row>
    <row r="29" spans="1:6" ht="13.5" thickBot="1" x14ac:dyDescent="0.25">
      <c r="A29" s="22"/>
      <c r="B29" s="23"/>
      <c r="C29" s="24"/>
      <c r="D29" s="24"/>
      <c r="E29" s="23"/>
      <c r="F29" s="25"/>
    </row>
  </sheetData>
  <mergeCells count="6">
    <mergeCell ref="B28:D28"/>
    <mergeCell ref="B2:E2"/>
    <mergeCell ref="B3:E3"/>
    <mergeCell ref="B19:E19"/>
    <mergeCell ref="B23:E23"/>
    <mergeCell ref="B25:E25"/>
  </mergeCells>
  <conditionalFormatting sqref="C16">
    <cfRule type="cellIs" dxfId="4" priority="7" operator="lessThan">
      <formula>630</formula>
    </cfRule>
    <cfRule type="cellIs" dxfId="3" priority="8" operator="greaterThan">
      <formula>630</formula>
    </cfRule>
  </conditionalFormatting>
  <conditionalFormatting sqref="C17">
    <cfRule type="cellIs" dxfId="2" priority="1" operator="lessThan">
      <formula>6</formula>
    </cfRule>
    <cfRule type="cellIs" dxfId="1" priority="2" operator="equal">
      <formula>6</formula>
    </cfRule>
    <cfRule type="cellIs" dxfId="0" priority="3" operator="greaterThan">
      <formula>6</formula>
    </cfRule>
  </conditionalFormatting>
  <conditionalFormatting sqref="E15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0866141732283472" right="0.70866141732283472" top="0.78740157480314965" bottom="0.78740157480314965" header="0.31496062992125984" footer="0.31496062992125984"/>
  <pageSetup paperSize="9" scale="88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2CE6E-E8C8-4D06-97B2-4E1896FC43A3}">
  <sheetPr>
    <pageSetUpPr fitToPage="1"/>
  </sheetPr>
  <dimension ref="A1:F32"/>
  <sheetViews>
    <sheetView zoomScaleNormal="100" workbookViewId="0">
      <selection activeCell="F32" sqref="A1:F32"/>
    </sheetView>
  </sheetViews>
  <sheetFormatPr baseColWidth="10" defaultColWidth="11.42578125" defaultRowHeight="12.75" x14ac:dyDescent="0.2"/>
  <cols>
    <col min="1" max="1" width="2.7109375" style="1" customWidth="1"/>
    <col min="2" max="2" width="79.7109375" style="1" bestFit="1" customWidth="1"/>
    <col min="3" max="3" width="10.42578125" style="8" bestFit="1" customWidth="1"/>
    <col min="4" max="4" width="5.28515625" style="8" customWidth="1"/>
    <col min="5" max="5" width="10.7109375" style="1" bestFit="1" customWidth="1"/>
    <col min="6" max="6" width="2.28515625" style="1" customWidth="1"/>
    <col min="7" max="8" width="10.140625" style="1" bestFit="1" customWidth="1"/>
    <col min="9" max="9" width="11.42578125" style="1" bestFit="1"/>
    <col min="10" max="11" width="10.140625" style="1" bestFit="1" customWidth="1"/>
    <col min="12" max="16384" width="11.42578125" style="1"/>
  </cols>
  <sheetData>
    <row r="1" spans="1:6" x14ac:dyDescent="0.2">
      <c r="A1" s="15"/>
      <c r="B1" s="16"/>
      <c r="C1" s="17"/>
      <c r="D1" s="17"/>
      <c r="E1" s="16"/>
      <c r="F1" s="18"/>
    </row>
    <row r="2" spans="1:6" x14ac:dyDescent="0.2">
      <c r="A2" s="19"/>
      <c r="B2" s="72" t="s">
        <v>23</v>
      </c>
      <c r="C2" s="72"/>
      <c r="D2" s="72"/>
      <c r="E2" s="72"/>
      <c r="F2" s="27"/>
    </row>
    <row r="3" spans="1:6" x14ac:dyDescent="0.2">
      <c r="A3" s="19"/>
      <c r="B3" s="74" t="s">
        <v>37</v>
      </c>
      <c r="C3" s="74"/>
      <c r="D3" s="74"/>
      <c r="E3" s="74"/>
      <c r="F3" s="27"/>
    </row>
    <row r="4" spans="1:6" ht="13.5" thickBot="1" x14ac:dyDescent="0.25">
      <c r="A4" s="19"/>
      <c r="B4" s="2"/>
      <c r="F4" s="21"/>
    </row>
    <row r="5" spans="1:6" x14ac:dyDescent="0.2">
      <c r="A5" s="19"/>
      <c r="B5" s="9" t="s">
        <v>1</v>
      </c>
      <c r="C5" s="10">
        <v>46279</v>
      </c>
      <c r="D5" s="1"/>
      <c r="F5" s="26"/>
    </row>
    <row r="6" spans="1:6" x14ac:dyDescent="0.2">
      <c r="A6" s="19"/>
      <c r="B6" s="52" t="s">
        <v>29</v>
      </c>
      <c r="C6" s="53">
        <v>46279</v>
      </c>
      <c r="D6" s="1"/>
      <c r="F6" s="26"/>
    </row>
    <row r="7" spans="1:6" x14ac:dyDescent="0.2">
      <c r="A7" s="19"/>
      <c r="B7" s="52" t="s">
        <v>30</v>
      </c>
      <c r="C7" s="53">
        <v>46387</v>
      </c>
      <c r="D7" s="1"/>
      <c r="F7" s="26"/>
    </row>
    <row r="8" spans="1:6" x14ac:dyDescent="0.2">
      <c r="A8" s="19"/>
      <c r="B8" s="52" t="s">
        <v>27</v>
      </c>
      <c r="C8" s="53">
        <v>46388</v>
      </c>
      <c r="D8" s="1"/>
      <c r="F8" s="26"/>
    </row>
    <row r="9" spans="1:6" x14ac:dyDescent="0.2">
      <c r="A9" s="19"/>
      <c r="B9" s="52" t="s">
        <v>28</v>
      </c>
      <c r="C9" s="53">
        <v>46783</v>
      </c>
      <c r="D9" s="1"/>
      <c r="F9" s="26"/>
    </row>
    <row r="10" spans="1:6" x14ac:dyDescent="0.2">
      <c r="A10" s="19"/>
      <c r="B10" s="11" t="s">
        <v>2</v>
      </c>
      <c r="C10" s="12">
        <v>46783</v>
      </c>
      <c r="D10" s="1"/>
      <c r="F10" s="26"/>
    </row>
    <row r="11" spans="1:6" x14ac:dyDescent="0.2">
      <c r="A11" s="19"/>
      <c r="B11" s="11" t="s">
        <v>3</v>
      </c>
      <c r="C11" s="13">
        <v>0.5</v>
      </c>
      <c r="D11" s="1"/>
      <c r="F11" s="26"/>
    </row>
    <row r="12" spans="1:6" x14ac:dyDescent="0.2">
      <c r="A12" s="19"/>
      <c r="B12" s="11" t="s">
        <v>4</v>
      </c>
      <c r="C12" s="14">
        <v>42</v>
      </c>
      <c r="D12" s="1"/>
      <c r="F12" s="26"/>
    </row>
    <row r="13" spans="1:6" x14ac:dyDescent="0.2">
      <c r="A13" s="19"/>
      <c r="B13" s="51" t="s">
        <v>36</v>
      </c>
      <c r="C13" s="32">
        <v>37</v>
      </c>
      <c r="D13" s="1"/>
      <c r="F13" s="21"/>
    </row>
    <row r="14" spans="1:6" x14ac:dyDescent="0.2">
      <c r="A14" s="19"/>
      <c r="B14" s="28" t="s">
        <v>6</v>
      </c>
      <c r="C14" s="29">
        <f>C13*C19</f>
        <v>155.4</v>
      </c>
      <c r="D14" s="1"/>
      <c r="F14" s="21"/>
    </row>
    <row r="15" spans="1:6" x14ac:dyDescent="0.2">
      <c r="A15" s="19"/>
      <c r="B15" s="3" t="s">
        <v>35</v>
      </c>
      <c r="C15" s="31">
        <v>616.5</v>
      </c>
      <c r="D15" s="1"/>
      <c r="F15" s="21"/>
    </row>
    <row r="16" spans="1:6" x14ac:dyDescent="0.2">
      <c r="A16" s="19"/>
      <c r="B16" s="3" t="s">
        <v>7</v>
      </c>
      <c r="C16" s="30">
        <f>(C10-C5)+1</f>
        <v>505</v>
      </c>
      <c r="D16" s="1"/>
      <c r="F16" s="21"/>
    </row>
    <row r="17" spans="1:6" x14ac:dyDescent="0.2">
      <c r="A17" s="19"/>
      <c r="B17" s="3" t="s">
        <v>31</v>
      </c>
      <c r="C17" s="5">
        <f>NETWORKDAYS.INTL(C8,C9)</f>
        <v>282</v>
      </c>
      <c r="D17" s="1"/>
      <c r="F17" s="21"/>
    </row>
    <row r="18" spans="1:6" x14ac:dyDescent="0.2">
      <c r="A18" s="19"/>
      <c r="B18" s="3" t="s">
        <v>9</v>
      </c>
      <c r="C18" s="6">
        <f>C12*C11</f>
        <v>21</v>
      </c>
      <c r="D18" s="1"/>
      <c r="F18" s="21"/>
    </row>
    <row r="19" spans="1:6" ht="13.5" thickBot="1" x14ac:dyDescent="0.25">
      <c r="A19" s="19"/>
      <c r="B19" s="4" t="s">
        <v>10</v>
      </c>
      <c r="C19" s="7">
        <f>C12*C11/5</f>
        <v>4.2</v>
      </c>
      <c r="D19" s="1"/>
      <c r="F19" s="21"/>
    </row>
    <row r="20" spans="1:6" x14ac:dyDescent="0.2">
      <c r="A20" s="19"/>
      <c r="B20" s="67"/>
      <c r="C20" s="66"/>
      <c r="D20" s="1"/>
      <c r="F20" s="21"/>
    </row>
    <row r="21" spans="1:6" ht="13.5" thickBot="1" x14ac:dyDescent="0.25">
      <c r="A21" s="19"/>
      <c r="F21" s="20"/>
    </row>
    <row r="22" spans="1:6" x14ac:dyDescent="0.2">
      <c r="A22" s="19"/>
      <c r="B22" s="75" t="s">
        <v>12</v>
      </c>
      <c r="C22" s="76"/>
      <c r="D22" s="77"/>
      <c r="E22" s="78"/>
      <c r="F22" s="21"/>
    </row>
    <row r="23" spans="1:6" ht="25.5" x14ac:dyDescent="0.2">
      <c r="A23" s="19"/>
      <c r="B23" s="33" t="s">
        <v>25</v>
      </c>
      <c r="C23" s="58">
        <f>(C8-28)</f>
        <v>46360</v>
      </c>
      <c r="D23" s="34" t="s">
        <v>26</v>
      </c>
      <c r="E23" s="59">
        <f>C8+21</f>
        <v>46409</v>
      </c>
      <c r="F23" s="21"/>
    </row>
    <row r="24" spans="1:6" ht="26.25" customHeight="1" x14ac:dyDescent="0.2">
      <c r="A24" s="19"/>
      <c r="B24" s="36" t="s">
        <v>15</v>
      </c>
      <c r="C24" s="87" t="s">
        <v>34</v>
      </c>
      <c r="D24" s="88"/>
      <c r="E24" s="89"/>
      <c r="F24" s="21"/>
    </row>
    <row r="25" spans="1:6" ht="13.5" thickBot="1" x14ac:dyDescent="0.25">
      <c r="A25" s="19"/>
      <c r="B25" s="39" t="s">
        <v>16</v>
      </c>
      <c r="C25" s="62">
        <f>C8+30</f>
        <v>46418</v>
      </c>
      <c r="D25" s="40" t="s">
        <v>14</v>
      </c>
      <c r="E25" s="63">
        <f>(C25+40)</f>
        <v>46458</v>
      </c>
      <c r="F25" s="21"/>
    </row>
    <row r="26" spans="1:6" x14ac:dyDescent="0.2">
      <c r="A26" s="19"/>
      <c r="B26" s="79" t="s">
        <v>17</v>
      </c>
      <c r="C26" s="80"/>
      <c r="D26" s="81"/>
      <c r="E26" s="82"/>
      <c r="F26" s="21"/>
    </row>
    <row r="27" spans="1:6" ht="22.15" customHeight="1" thickBot="1" x14ac:dyDescent="0.25">
      <c r="A27" s="19"/>
      <c r="B27" s="42" t="s">
        <v>18</v>
      </c>
      <c r="C27" s="64">
        <f>C25</f>
        <v>46418</v>
      </c>
      <c r="D27" s="43" t="s">
        <v>14</v>
      </c>
      <c r="E27" s="65">
        <f>C9-40</f>
        <v>46743</v>
      </c>
      <c r="F27" s="21"/>
    </row>
    <row r="28" spans="1:6" x14ac:dyDescent="0.2">
      <c r="A28" s="19"/>
      <c r="B28" s="83" t="s">
        <v>19</v>
      </c>
      <c r="C28" s="84"/>
      <c r="D28" s="85"/>
      <c r="E28" s="86"/>
      <c r="F28" s="21"/>
    </row>
    <row r="29" spans="1:6" ht="26.25" customHeight="1" x14ac:dyDescent="0.2">
      <c r="A29" s="19"/>
      <c r="B29" s="45" t="s">
        <v>32</v>
      </c>
      <c r="C29" s="90" t="s">
        <v>33</v>
      </c>
      <c r="D29" s="88"/>
      <c r="E29" s="89"/>
      <c r="F29" s="21"/>
    </row>
    <row r="30" spans="1:6" x14ac:dyDescent="0.2">
      <c r="A30" s="19"/>
      <c r="B30" s="45" t="s">
        <v>21</v>
      </c>
      <c r="C30" s="60">
        <f>C25+240</f>
        <v>46658</v>
      </c>
      <c r="D30" s="46" t="s">
        <v>14</v>
      </c>
      <c r="E30" s="61">
        <f>E25+240</f>
        <v>46698</v>
      </c>
      <c r="F30" s="21"/>
    </row>
    <row r="31" spans="1:6" ht="42.75" customHeight="1" thickBot="1" x14ac:dyDescent="0.25">
      <c r="A31" s="19"/>
      <c r="B31" s="69" t="s">
        <v>22</v>
      </c>
      <c r="C31" s="70"/>
      <c r="D31" s="71"/>
      <c r="E31" s="50">
        <f>C10+7</f>
        <v>46790</v>
      </c>
      <c r="F31" s="21"/>
    </row>
    <row r="32" spans="1:6" ht="13.5" thickBot="1" x14ac:dyDescent="0.25">
      <c r="A32" s="22"/>
      <c r="B32" s="23"/>
      <c r="C32" s="24"/>
      <c r="D32" s="24"/>
      <c r="E32" s="23"/>
      <c r="F32" s="25"/>
    </row>
  </sheetData>
  <mergeCells count="8">
    <mergeCell ref="B31:D31"/>
    <mergeCell ref="B2:E2"/>
    <mergeCell ref="B3:E3"/>
    <mergeCell ref="B22:E22"/>
    <mergeCell ref="B26:E26"/>
    <mergeCell ref="B28:E28"/>
    <mergeCell ref="C24:E24"/>
    <mergeCell ref="C29:E29"/>
  </mergeCells>
  <pageMargins left="0.70866141732283472" right="0.70866141732283472" top="0.78740157480314965" bottom="0.78740157480314965" header="0.31496062992125984" footer="0.31496062992125984"/>
  <pageSetup paperSize="9" scale="77" orientation="portrait" verticalDpi="0" r:id="rId1"/>
  <ignoredErrors>
    <ignoredError sqref="C1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32b3943-83b7-4f11-ae4d-0fc578e1a13a" xsi:nil="true"/>
    <lcf76f155ced4ddcb4097134ff3c332f xmlns="df67d06c-e702-4130-9e57-acbec383d89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C8D67F68240F34E86E6E79B90DC1545" ma:contentTypeVersion="10" ma:contentTypeDescription="Ein neues Dokument erstellen." ma:contentTypeScope="" ma:versionID="991af3c2d0c6aff3147d296d1f8ffceb">
  <xsd:schema xmlns:xsd="http://www.w3.org/2001/XMLSchema" xmlns:xs="http://www.w3.org/2001/XMLSchema" xmlns:p="http://schemas.microsoft.com/office/2006/metadata/properties" xmlns:ns2="df67d06c-e702-4130-9e57-acbec383d899" xmlns:ns3="332b3943-83b7-4f11-ae4d-0fc578e1a13a" targetNamespace="http://schemas.microsoft.com/office/2006/metadata/properties" ma:root="true" ma:fieldsID="beeaf526f091b72beedf729f44cd4923" ns2:_="" ns3:_="">
    <xsd:import namespace="df67d06c-e702-4130-9e57-acbec383d899"/>
    <xsd:import namespace="332b3943-83b7-4f11-ae4d-0fc578e1a1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67d06c-e702-4130-9e57-acbec383d8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Bildmarkierungen" ma:readOnly="false" ma:fieldId="{5cf76f15-5ced-4ddc-b409-7134ff3c332f}" ma:taxonomyMulti="true" ma:sspId="7873907d-d049-4c15-acb6-7b8f2d6df6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3943-83b7-4f11-ae4d-0fc578e1a13a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e7398e9e-1c56-4ae1-9d11-f5ed3d0f807d}" ma:internalName="TaxCatchAll" ma:showField="CatchAllData" ma:web="332b3943-83b7-4f11-ae4d-0fc578e1a1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AE563F-8B76-45BD-B1D9-16337CF646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8FF2516-80AF-4C73-961A-743E10A3F164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elements/1.1/"/>
    <ds:schemaRef ds:uri="http://schemas.microsoft.com/office/2006/metadata/properties"/>
    <ds:schemaRef ds:uri="332b3943-83b7-4f11-ae4d-0fc578e1a13a"/>
    <ds:schemaRef ds:uri="df67d06c-e702-4130-9e57-acbec383d899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E09BE03-8C5C-40AE-B1AD-CB5DF70817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67d06c-e702-4130-9e57-acbec383d899"/>
    <ds:schemaRef ds:uri="332b3943-83b7-4f11-ae4d-0fc578e1a1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VZ_TZ</vt:lpstr>
      <vt:lpstr>PB</vt:lpstr>
      <vt:lpstr>PB!Druckbereich</vt:lpstr>
      <vt:lpstr>VZ_TZ!Druckbereich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Fabienne Friedli</dc:creator>
  <cp:keywords/>
  <dc:description/>
  <cp:lastModifiedBy>Marc Goldoni</cp:lastModifiedBy>
  <cp:revision/>
  <cp:lastPrinted>2026-07-02T07:54:59Z</cp:lastPrinted>
  <dcterms:created xsi:type="dcterms:W3CDTF">2026-04-23T08:01:36Z</dcterms:created>
  <dcterms:modified xsi:type="dcterms:W3CDTF">2026-07-02T08:01:39Z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0x0101003C8D67F68240F34E86E6E79B90DC1545</vt:lpwstr>
  </property>
  <property fmtid="{D5CDD505-2E9C-101B-9397-08002B2CF9AE}" pid="3" name="MediaServiceImageTags">
    <vt:lpwstr/>
  </property>
</Properties>
</file>